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подпись'!$A$1:$G$73</definedName>
  </definedNames>
  <calcPr calcId="125725"/>
</workbook>
</file>

<file path=xl/calcChain.xml><?xml version="1.0" encoding="utf-8"?>
<calcChain xmlns="http://schemas.openxmlformats.org/spreadsheetml/2006/main">
  <c r="C67" i="10"/>
  <c r="G32"/>
  <c r="G33"/>
  <c r="G34"/>
  <c r="G36"/>
  <c r="G37"/>
  <c r="G38"/>
  <c r="G39"/>
  <c r="G42"/>
  <c r="G43"/>
  <c r="G44"/>
  <c r="G45"/>
  <c r="G46"/>
  <c r="G47"/>
  <c r="G49"/>
  <c r="G50"/>
  <c r="G51"/>
  <c r="G52"/>
  <c r="G53"/>
  <c r="G54"/>
  <c r="G55"/>
  <c r="G56"/>
  <c r="G57"/>
  <c r="G58"/>
  <c r="G59"/>
  <c r="G60"/>
  <c r="G61"/>
  <c r="G62"/>
  <c r="G63"/>
  <c r="G64"/>
  <c r="G66"/>
  <c r="G31"/>
  <c r="C66"/>
  <c r="C63"/>
  <c r="C61"/>
  <c r="C59"/>
  <c r="C57"/>
  <c r="C53"/>
  <c r="C50"/>
  <c r="C45"/>
  <c r="C43"/>
  <c r="C39"/>
  <c r="C37"/>
  <c r="C31"/>
  <c r="E66"/>
  <c r="D66"/>
  <c r="E63"/>
  <c r="D63"/>
  <c r="F65"/>
  <c r="E61"/>
  <c r="D61"/>
  <c r="E59"/>
  <c r="D59"/>
  <c r="E57"/>
  <c r="D57"/>
  <c r="E53"/>
  <c r="D53"/>
  <c r="E50"/>
  <c r="D50"/>
  <c r="E45"/>
  <c r="D45"/>
  <c r="F64"/>
  <c r="F62"/>
  <c r="F60"/>
  <c r="F58"/>
  <c r="F56"/>
  <c r="F55"/>
  <c r="F54"/>
  <c r="F52"/>
  <c r="F51"/>
  <c r="F49"/>
  <c r="F48"/>
  <c r="F47"/>
  <c r="F46"/>
  <c r="E43"/>
  <c r="D43"/>
  <c r="F44"/>
  <c r="E39"/>
  <c r="D39"/>
  <c r="F40"/>
  <c r="F41"/>
  <c r="F42"/>
  <c r="E37"/>
  <c r="D37"/>
  <c r="F37" s="1"/>
  <c r="F38"/>
  <c r="E31"/>
  <c r="D31"/>
  <c r="F32"/>
  <c r="F33"/>
  <c r="F34"/>
  <c r="F35"/>
  <c r="F36"/>
  <c r="G26" l="1"/>
  <c r="G27"/>
  <c r="G28"/>
  <c r="C23"/>
  <c r="G24"/>
  <c r="G25"/>
  <c r="G9"/>
  <c r="G10"/>
  <c r="G11"/>
  <c r="G12"/>
  <c r="G13"/>
  <c r="G14"/>
  <c r="G15"/>
  <c r="G16"/>
  <c r="G17"/>
  <c r="G18"/>
  <c r="G19"/>
  <c r="G20"/>
  <c r="G21"/>
  <c r="G22"/>
  <c r="C8"/>
  <c r="F63"/>
  <c r="F61"/>
  <c r="F59"/>
  <c r="F57"/>
  <c r="F53"/>
  <c r="F50"/>
  <c r="F45"/>
  <c r="F43"/>
  <c r="F39"/>
  <c r="F31"/>
  <c r="E8"/>
  <c r="G8" s="1"/>
  <c r="D8"/>
  <c r="E23"/>
  <c r="D23"/>
  <c r="E73"/>
  <c r="D73"/>
  <c r="D67"/>
  <c r="G23" l="1"/>
  <c r="C29"/>
  <c r="G29" s="1"/>
  <c r="F23"/>
  <c r="F66"/>
  <c r="E67"/>
  <c r="F8"/>
</calcChain>
</file>

<file path=xl/sharedStrings.xml><?xml version="1.0" encoding="utf-8"?>
<sst xmlns="http://schemas.openxmlformats.org/spreadsheetml/2006/main" count="121" uniqueCount="119">
  <si>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</si>
  <si>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</si>
  <si>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</si>
  <si>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</si>
  <si>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</si>
  <si>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</si>
  <si>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</si>
  <si>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</si>
  <si>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</si>
  <si>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</si>
  <si>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</si>
  <si>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</si>
  <si>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</si>
  <si>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</si>
  <si>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</si>
  <si>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</si>
  <si>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</si>
  <si>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</si>
  <si>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</si>
  <si>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</si>
  <si>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</si>
  <si>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</si>
  <si>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</si>
  <si>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Образование</t>
  </si>
  <si>
    <t>Социальная политика</t>
  </si>
  <si>
    <t>(тыс. рублей)</t>
  </si>
  <si>
    <t>Национальная безопасность и правоохранительная деятельность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</si>
  <si>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</si>
  <si>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</si>
  <si>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</si>
  <si>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</si>
  <si>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</si>
  <si>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</si>
  <si>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</si>
  <si>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</si>
  <si>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Культура, кинематография</t>
  </si>
  <si>
    <t>Физическая культура и спорт</t>
  </si>
  <si>
    <t>Средства массовой информации</t>
  </si>
  <si>
    <t>Обслуживание государственного долга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</si>
  <si>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</si>
  <si>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</si>
  <si>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</si>
  <si>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Бюджетные назначения на 2016 год</t>
  </si>
  <si>
    <t>Кассовое исполнение
 за  январь-июнь 2016 года</t>
  </si>
  <si>
    <t>безвозмездные поступления от других бюджетов бюджетной системы субъектов Российской Федерации</t>
  </si>
  <si>
    <t>Кассовое исполнение
 за  январь-июнь 2015 года</t>
  </si>
  <si>
    <t>% исполнения к плану 2016 года</t>
  </si>
  <si>
    <t>% исполнения 2016 к 2015 году</t>
  </si>
  <si>
    <t xml:space="preserve"> 1 01 00000 00 0000 000</t>
  </si>
  <si>
    <t xml:space="preserve"> 1 03 00000 00 0000 000</t>
  </si>
  <si>
    <t xml:space="preserve"> 1 05 00000 00 0000 000</t>
  </si>
  <si>
    <r>
      <t xml:space="preserve"> </t>
    </r>
    <r>
      <rPr>
        <sz val="8"/>
        <rFont val="Arial Cyr"/>
        <charset val="204"/>
      </rPr>
      <t>1 08 00000 00 0000 000</t>
    </r>
  </si>
  <si>
    <t xml:space="preserve"> 1 11 00000 00 0000 000</t>
  </si>
  <si>
    <t xml:space="preserve"> 1 12 00000 00 0000 000</t>
  </si>
  <si>
    <t xml:space="preserve"> 1 14 00000 00 0000 000</t>
  </si>
  <si>
    <t xml:space="preserve"> 1 16 00000 00 0000 000</t>
  </si>
  <si>
    <t xml:space="preserve"> 1 17 00000 00 0000 000</t>
  </si>
  <si>
    <t xml:space="preserve"> 2 00 00000 00 0000 000</t>
  </si>
  <si>
    <t>КБК</t>
  </si>
  <si>
    <t>0100</t>
  </si>
  <si>
    <t>0103</t>
  </si>
  <si>
    <t>0104</t>
  </si>
  <si>
    <t>0106</t>
  </si>
  <si>
    <t>0111</t>
  </si>
  <si>
    <t>0113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</si>
  <si>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</si>
  <si>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</si>
  <si>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</si>
  <si>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</si>
  <si>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</si>
  <si>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</si>
  <si>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0300</t>
  </si>
  <si>
    <t>0400</t>
  </si>
  <si>
    <t>0309</t>
  </si>
  <si>
    <t>0405</t>
  </si>
  <si>
    <t>0409</t>
  </si>
  <si>
    <t>0412</t>
  </si>
  <si>
    <t>0500</t>
  </si>
  <si>
    <t>0501</t>
  </si>
  <si>
    <t>0700</t>
  </si>
  <si>
    <t>0701</t>
  </si>
  <si>
    <t>0702</t>
  </si>
  <si>
    <t>0707</t>
  </si>
  <si>
    <t>0709</t>
  </si>
  <si>
    <t>0800</t>
  </si>
  <si>
    <t>0801</t>
  </si>
  <si>
    <t>0802</t>
  </si>
  <si>
    <t>1000</t>
  </si>
  <si>
    <t>1001</t>
  </si>
  <si>
    <t>1003</t>
  </si>
  <si>
    <t>1004</t>
  </si>
  <si>
    <t>1100</t>
  </si>
  <si>
    <t>1101</t>
  </si>
  <si>
    <t>1200</t>
  </si>
  <si>
    <t>1202</t>
  </si>
  <si>
    <t>1300</t>
  </si>
  <si>
    <t>1301</t>
  </si>
  <si>
    <t>1400</t>
  </si>
  <si>
    <t>1401</t>
  </si>
  <si>
    <t>1403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</si>
  <si>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</si>
  <si>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</si>
  <si>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экономике</t>
  </si>
  <si>
    <t>Жилищное хозяйство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</si>
  <si>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</si>
  <si>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</si>
  <si>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</si>
  <si>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</si>
  <si>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</si>
  <si>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Другие вопросы в области культуры, кинематографии</t>
  </si>
  <si>
    <t>Пенсионное обеспечение</t>
  </si>
  <si>
    <t>Социальное обеспечение населения</t>
  </si>
  <si>
    <t>Охрана семьи и детства</t>
  </si>
  <si>
    <t xml:space="preserve">Физическая культура </t>
  </si>
  <si>
    <t>Периодическая печать и издательства</t>
  </si>
  <si>
    <t>Обслуживание внутреннего государственного и муниципального долга</t>
  </si>
  <si>
    <t>Дотации на ввыравнивание бюджетной обеспеченности субъектов Российской Федерации и муниципальных образований</t>
  </si>
  <si>
    <t>Прочие межбюджетные трансферты бюджетам субъектов Российской Федерации и муниципальных образований общего характера</t>
  </si>
  <si>
    <t xml:space="preserve">    Сведения об исполнении бюджета Романовского муниципального района Саратовской области 
за 1 полугодие 2016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</si>
</sst>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/>
    <xf numFmtId="164" fontId="0" fillId="2" borderId="2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2" xfId="0" applyNumberFormat="1" applyFont="1" applyFill="1" applyBorder="1" applyAlignment="1"/>
    <xf numFmtId="164" fontId="1" fillId="0" borderId="2" xfId="0" applyNumberFormat="1" applyFont="1" applyFill="1" applyBorder="1" applyAlignment="1"/>
    <xf numFmtId="164" fontId="0" fillId="0" borderId="2" xfId="0" applyNumberFormat="1" applyFont="1" applyFill="1" applyBorder="1" applyAlignment="1"/>
    <xf numFmtId="164" fontId="2" fillId="0" borderId="2" xfId="0" applyNumberFormat="1" applyFont="1" applyFill="1" applyBorder="1" applyAlignment="1"/>
    <xf numFmtId="164" fontId="0" fillId="0" borderId="2" xfId="0" applyNumberFormat="1" applyFill="1" applyBorder="1" applyAlignment="1"/>
    <xf numFmtId="164" fontId="1" fillId="0" borderId="3" xfId="0" applyNumberFormat="1" applyFont="1" applyFill="1" applyBorder="1" applyAlignment="1"/>
    <xf numFmtId="0" fontId="1" fillId="2" borderId="7" xfId="0" applyFont="1" applyFill="1" applyBorder="1" applyAlignment="1">
      <alignment vertical="justify" wrapText="1"/>
    </xf>
    <xf numFmtId="0" fontId="2" fillId="2" borderId="7" xfId="0" applyFont="1" applyFill="1" applyBorder="1" applyAlignment="1">
      <alignment horizontal="left" vertical="justify" wrapText="1" indent="3"/>
    </xf>
    <xf numFmtId="0" fontId="2" fillId="2" borderId="7" xfId="0" applyFont="1" applyFill="1" applyBorder="1" applyAlignment="1">
      <alignment horizontal="left" vertical="top" wrapText="1" indent="3" readingOrder="1"/>
    </xf>
    <xf numFmtId="0" fontId="2" fillId="2" borderId="7" xfId="0" applyFont="1" applyFill="1" applyBorder="1" applyAlignment="1">
      <alignment horizontal="left" vertical="top" wrapText="1" indent="3"/>
    </xf>
    <xf numFmtId="0" fontId="1" fillId="2" borderId="7" xfId="0" applyFont="1" applyFill="1" applyBorder="1" applyAlignment="1">
      <alignment vertical="top" wrapText="1"/>
    </xf>
    <xf numFmtId="0" fontId="0" fillId="2" borderId="7" xfId="0" applyFill="1" applyBorder="1" applyAlignment="1">
      <alignment horizontal="left" vertical="top" wrapText="1" indent="3"/>
    </xf>
    <xf numFmtId="0" fontId="0" fillId="2" borderId="7" xfId="0" applyFill="1" applyBorder="1" applyAlignment="1">
      <alignment horizontal="left" vertical="top" wrapText="1" indent="3" readingOrder="1"/>
    </xf>
    <xf numFmtId="0" fontId="1" fillId="2" borderId="5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1" fillId="2" borderId="10" xfId="0" applyFont="1" applyFill="1" applyBorder="1" applyAlignment="1">
      <alignment horizontal="center" vertical="center" wrapText="1"/>
    </xf>
    <xf numFmtId="164" fontId="1" fillId="2" borderId="11" xfId="0" applyNumberFormat="1" applyFont="1" applyFill="1" applyBorder="1"/>
    <xf numFmtId="164" fontId="2" fillId="2" borderId="11" xfId="0" applyNumberFormat="1" applyFont="1" applyFill="1" applyBorder="1"/>
    <xf numFmtId="164" fontId="1" fillId="0" borderId="11" xfId="0" applyNumberFormat="1" applyFont="1" applyFill="1" applyBorder="1"/>
    <xf numFmtId="164" fontId="2" fillId="0" borderId="11" xfId="0" applyNumberFormat="1" applyFont="1" applyFill="1" applyBorder="1"/>
    <xf numFmtId="164" fontId="1" fillId="0" borderId="12" xfId="0" applyNumberFormat="1" applyFont="1" applyFill="1" applyBorder="1"/>
    <xf numFmtId="0" fontId="1" fillId="2" borderId="2" xfId="0" applyFont="1" applyFill="1" applyBorder="1"/>
    <xf numFmtId="4" fontId="1" fillId="2" borderId="7" xfId="0" applyNumberFormat="1" applyFont="1" applyFill="1" applyBorder="1" applyAlignment="1">
      <alignment vertical="justify" wrapText="1"/>
    </xf>
    <xf numFmtId="165" fontId="1" fillId="2" borderId="2" xfId="0" applyNumberFormat="1" applyFont="1" applyFill="1" applyBorder="1"/>
    <xf numFmtId="4" fontId="1" fillId="2" borderId="5" xfId="0" applyNumberFormat="1" applyFont="1" applyFill="1" applyBorder="1" applyAlignment="1">
      <alignment vertical="top" wrapText="1"/>
    </xf>
    <xf numFmtId="49" fontId="0" fillId="0" borderId="2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2" borderId="7" xfId="0" applyFont="1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64" fontId="0" fillId="0" borderId="11" xfId="0" applyNumberFormat="1" applyFont="1" applyFill="1" applyBorder="1"/>
    <xf numFmtId="165" fontId="0" fillId="2" borderId="7" xfId="0" applyNumberFormat="1" applyFont="1" applyFill="1" applyBorder="1" applyAlignment="1">
      <alignment wrapText="1"/>
    </xf>
    <xf numFmtId="165" fontId="0" fillId="2" borderId="2" xfId="0" applyNumberFormat="1" applyFont="1" applyFill="1" applyBorder="1" applyAlignment="1">
      <alignment wrapText="1"/>
    </xf>
    <xf numFmtId="165" fontId="1" fillId="2" borderId="7" xfId="0" applyNumberFormat="1" applyFont="1" applyFill="1" applyBorder="1" applyAlignment="1">
      <alignment wrapText="1"/>
    </xf>
    <xf numFmtId="165" fontId="1" fillId="2" borderId="5" xfId="0" applyNumberFormat="1" applyFont="1" applyFill="1" applyBorder="1" applyAlignment="1">
      <alignment wrapText="1"/>
    </xf>
    <xf numFmtId="165" fontId="1" fillId="0" borderId="2" xfId="0" applyNumberFormat="1" applyFont="1" applyBorder="1"/>
    <xf numFmtId="165" fontId="0" fillId="0" borderId="2" xfId="0" applyNumberFormat="1" applyFont="1" applyBorder="1"/>
    <xf numFmtId="0" fontId="1" fillId="0" borderId="14" xfId="0" applyFont="1" applyBorder="1" applyAlignment="1">
      <alignment horizontal="center" vertical="center" wrapText="1"/>
    </xf>
    <xf numFmtId="0" fontId="0" fillId="0" borderId="13" xfId="0" applyBorder="1" applyAlignment="1"/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3" xfId="0" applyBorder="1"/>
    <xf numFmtId="164" fontId="1" fillId="2" borderId="7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wrapText="1"/>
    </xf>
    <xf numFmtId="0" fontId="1" fillId="2" borderId="8" xfId="0" applyFont="1" applyFill="1" applyBorder="1" applyAlignment="1"/>
    <xf numFmtId="4" fontId="2" fillId="2" borderId="7" xfId="0" applyNumberFormat="1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0" fillId="0" borderId="0" xfId="0" applyBorder="1"/>
    <xf numFmtId="0" fontId="3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zoomScale="110" zoomScaleNormal="110" workbookViewId="0">
      <selection activeCell="B1" sqref="B1:F3"/>
    </sheetView>
  </sheetViews>
  <sheetFormatPr defaultRowHeight="11.25"/>
  <cols>
    <col min="1" max="1" width="22.6640625" customWidth="1"/>
    <col min="2" max="2" width="63.1640625" style="6" customWidth="1"/>
    <col min="3" max="3" width="17" style="6" customWidth="1"/>
    <col min="4" max="4" width="16.6640625" style="6" customWidth="1"/>
    <col min="5" max="5" width="16" style="6" customWidth="1"/>
    <col min="6" max="6" width="14.83203125" style="7" customWidth="1"/>
    <col min="7" max="7" width="14" customWidth="1"/>
    <col min="8" max="8" width="7.5" customWidth="1"/>
    <col min="9" max="9" width="11.6640625" bestFit="1" customWidth="1"/>
  </cols>
  <sheetData>
    <row r="1" spans="1:9" s="1" customFormat="1">
      <c r="B1" s="70" t="s">
        <v>118</v>
      </c>
      <c r="C1" s="70"/>
      <c r="D1" s="70"/>
      <c r="E1" s="70"/>
      <c r="F1" s="70"/>
    </row>
    <row r="2" spans="1:9" s="1" customFormat="1">
      <c r="B2" s="70"/>
      <c r="C2" s="70"/>
      <c r="D2" s="70"/>
      <c r="E2" s="70"/>
      <c r="F2" s="70"/>
    </row>
    <row r="3" spans="1:9" ht="28.5" customHeight="1">
      <c r="B3" s="70"/>
      <c r="C3" s="70"/>
      <c r="D3" s="70"/>
      <c r="E3" s="70"/>
      <c r="F3" s="70"/>
    </row>
    <row r="4" spans="1:9" s="1" customFormat="1" ht="12" thickBot="1">
      <c r="A4" s="59"/>
      <c r="B4" s="6"/>
      <c r="C4" s="6"/>
      <c r="D4" s="6"/>
      <c r="E4" s="6"/>
      <c r="F4" s="9" t="s">
        <v>25</v>
      </c>
    </row>
    <row r="5" spans="1:9" s="2" customFormat="1" ht="63" customHeight="1" thickBot="1">
      <c r="A5" s="60" t="s">
        <v>58</v>
      </c>
      <c r="B5" s="32" t="s">
        <v>6</v>
      </c>
      <c r="C5" s="10" t="s">
        <v>45</v>
      </c>
      <c r="D5" s="10" t="s">
        <v>42</v>
      </c>
      <c r="E5" s="10" t="s">
        <v>43</v>
      </c>
      <c r="F5" s="10" t="s">
        <v>46</v>
      </c>
      <c r="G5" s="10" t="s">
        <v>47</v>
      </c>
    </row>
    <row r="6" spans="1:9" s="2" customFormat="1" ht="12" customHeight="1" thickBot="1">
      <c r="A6" s="60">
        <v>1</v>
      </c>
      <c r="B6" s="32">
        <v>2</v>
      </c>
      <c r="C6" s="10">
        <v>3</v>
      </c>
      <c r="D6" s="10">
        <v>4</v>
      </c>
      <c r="E6" s="10">
        <v>5</v>
      </c>
      <c r="F6" s="36">
        <v>6</v>
      </c>
      <c r="G6" s="60">
        <v>7</v>
      </c>
    </row>
    <row r="7" spans="1:9" s="2" customFormat="1" ht="12" customHeight="1">
      <c r="A7" s="61"/>
      <c r="B7" s="71" t="s">
        <v>4</v>
      </c>
      <c r="C7" s="71"/>
      <c r="D7" s="72"/>
      <c r="E7" s="72"/>
      <c r="F7" s="72"/>
      <c r="G7" s="58"/>
    </row>
    <row r="8" spans="1:9">
      <c r="A8" s="33"/>
      <c r="B8" s="21" t="s">
        <v>32</v>
      </c>
      <c r="C8" s="43">
        <f>C9+C10+C11+C14+C16+C17+C19+C21+C22</f>
        <v>13150.4</v>
      </c>
      <c r="D8" s="15">
        <f>SUM(D9:D22)</f>
        <v>33872.9</v>
      </c>
      <c r="E8" s="15">
        <f>SUM(E9:E22)</f>
        <v>18917.699999999997</v>
      </c>
      <c r="F8" s="37">
        <f>E8/D8*100</f>
        <v>55.849071086325644</v>
      </c>
      <c r="G8" s="44">
        <f>E8/C8*100</f>
        <v>143.85646063998053</v>
      </c>
      <c r="H8" s="8"/>
    </row>
    <row r="9" spans="1:9">
      <c r="A9" s="33" t="s">
        <v>48</v>
      </c>
      <c r="B9" s="22" t="s">
        <v>8</v>
      </c>
      <c r="C9" s="66">
        <v>5499.8</v>
      </c>
      <c r="D9" s="12">
        <v>13545.6</v>
      </c>
      <c r="E9" s="11">
        <v>5519.4</v>
      </c>
      <c r="F9" s="38">
        <v>40.74</v>
      </c>
      <c r="G9" s="44">
        <f t="shared" ref="G9:G29" si="0">E9/C9*100</f>
        <v>100.35637659551256</v>
      </c>
      <c r="H9" s="4"/>
      <c r="I9" s="4"/>
    </row>
    <row r="10" spans="1:9" ht="22.5">
      <c r="A10" s="33" t="s">
        <v>49</v>
      </c>
      <c r="B10" s="23" t="s">
        <v>9</v>
      </c>
      <c r="C10" s="64">
        <v>537.79999999999995</v>
      </c>
      <c r="D10" s="12">
        <v>7450.2</v>
      </c>
      <c r="E10" s="11">
        <v>4326.6000000000004</v>
      </c>
      <c r="F10" s="38">
        <v>58.07</v>
      </c>
      <c r="G10" s="44">
        <f t="shared" si="0"/>
        <v>804.49981405727056</v>
      </c>
    </row>
    <row r="11" spans="1:9">
      <c r="A11" s="33" t="s">
        <v>50</v>
      </c>
      <c r="B11" s="24" t="s">
        <v>10</v>
      </c>
      <c r="C11" s="66">
        <v>2518.1</v>
      </c>
      <c r="D11" s="12">
        <v>5821.1</v>
      </c>
      <c r="E11" s="11">
        <v>6526.1</v>
      </c>
      <c r="F11" s="38">
        <v>112.11</v>
      </c>
      <c r="G11" s="44">
        <f t="shared" si="0"/>
        <v>259.16762638497283</v>
      </c>
    </row>
    <row r="12" spans="1:9" hidden="1">
      <c r="A12" s="33"/>
      <c r="B12" s="24" t="s">
        <v>11</v>
      </c>
      <c r="C12" s="64"/>
      <c r="D12" s="12"/>
      <c r="E12" s="11"/>
      <c r="F12" s="38"/>
      <c r="G12" s="44" t="e">
        <f t="shared" si="0"/>
        <v>#DIV/0!</v>
      </c>
    </row>
    <row r="13" spans="1:9" ht="22.5" hidden="1">
      <c r="A13" s="33"/>
      <c r="B13" s="23" t="s">
        <v>12</v>
      </c>
      <c r="C13" s="64"/>
      <c r="D13" s="12"/>
      <c r="E13" s="11"/>
      <c r="F13" s="38"/>
      <c r="G13" s="44" t="e">
        <f t="shared" si="0"/>
        <v>#DIV/0!</v>
      </c>
    </row>
    <row r="14" spans="1:9" s="3" customFormat="1">
      <c r="A14" s="34" t="s">
        <v>51</v>
      </c>
      <c r="B14" s="24" t="s">
        <v>13</v>
      </c>
      <c r="C14" s="64">
        <v>176.9</v>
      </c>
      <c r="D14" s="12">
        <v>420</v>
      </c>
      <c r="E14" s="11">
        <v>173.7</v>
      </c>
      <c r="F14" s="38">
        <v>41.35</v>
      </c>
      <c r="G14" s="44">
        <f t="shared" si="0"/>
        <v>98.191068400226115</v>
      </c>
    </row>
    <row r="15" spans="1:9" ht="0.75" customHeight="1">
      <c r="A15" s="33"/>
      <c r="B15" s="24" t="s">
        <v>14</v>
      </c>
      <c r="C15" s="64"/>
      <c r="D15" s="12"/>
      <c r="E15" s="11"/>
      <c r="F15" s="38">
        <v>56.36</v>
      </c>
      <c r="G15" s="44" t="e">
        <f t="shared" si="0"/>
        <v>#DIV/0!</v>
      </c>
    </row>
    <row r="16" spans="1:9" ht="21.75" customHeight="1">
      <c r="A16" s="33" t="s">
        <v>52</v>
      </c>
      <c r="B16" s="24" t="s">
        <v>15</v>
      </c>
      <c r="C16" s="64">
        <v>589.5</v>
      </c>
      <c r="D16" s="12">
        <v>1289</v>
      </c>
      <c r="E16" s="11">
        <v>726.5</v>
      </c>
      <c r="F16" s="38">
        <v>56.36</v>
      </c>
      <c r="G16" s="44">
        <f t="shared" si="0"/>
        <v>123.24003392705683</v>
      </c>
    </row>
    <row r="17" spans="1:9">
      <c r="A17" s="33" t="s">
        <v>53</v>
      </c>
      <c r="B17" s="24" t="s">
        <v>16</v>
      </c>
      <c r="C17" s="64">
        <v>61.5</v>
      </c>
      <c r="D17" s="12">
        <v>100.8</v>
      </c>
      <c r="E17" s="11">
        <v>65.099999999999994</v>
      </c>
      <c r="F17" s="38">
        <v>64.58</v>
      </c>
      <c r="G17" s="44">
        <f t="shared" si="0"/>
        <v>105.85365853658534</v>
      </c>
    </row>
    <row r="18" spans="1:9" s="3" customFormat="1" ht="0.75" customHeight="1">
      <c r="A18" s="34"/>
      <c r="B18" s="24" t="s">
        <v>17</v>
      </c>
      <c r="C18" s="64"/>
      <c r="D18" s="12"/>
      <c r="E18" s="11"/>
      <c r="F18" s="38"/>
      <c r="G18" s="44" t="e">
        <f t="shared" si="0"/>
        <v>#DIV/0!</v>
      </c>
    </row>
    <row r="19" spans="1:9" ht="12.75" customHeight="1">
      <c r="A19" s="33" t="s">
        <v>54</v>
      </c>
      <c r="B19" s="24" t="s">
        <v>18</v>
      </c>
      <c r="C19" s="66">
        <v>3267.6</v>
      </c>
      <c r="D19" s="12">
        <v>4405.1000000000004</v>
      </c>
      <c r="E19" s="11">
        <v>1162</v>
      </c>
      <c r="F19" s="38">
        <v>26.37</v>
      </c>
      <c r="G19" s="44">
        <f t="shared" si="0"/>
        <v>35.561268209083117</v>
      </c>
    </row>
    <row r="20" spans="1:9" hidden="1">
      <c r="A20" s="33"/>
      <c r="B20" s="24" t="s">
        <v>19</v>
      </c>
      <c r="C20" s="64"/>
      <c r="D20" s="12"/>
      <c r="E20" s="11"/>
      <c r="F20" s="38"/>
      <c r="G20" s="44" t="e">
        <f t="shared" si="0"/>
        <v>#DIV/0!</v>
      </c>
    </row>
    <row r="21" spans="1:9">
      <c r="A21" s="33" t="s">
        <v>55</v>
      </c>
      <c r="B21" s="24" t="s">
        <v>20</v>
      </c>
      <c r="C21" s="64">
        <v>472.3</v>
      </c>
      <c r="D21" s="12">
        <v>744.1</v>
      </c>
      <c r="E21" s="11">
        <v>317</v>
      </c>
      <c r="F21" s="38">
        <v>42.6</v>
      </c>
      <c r="G21" s="44">
        <f t="shared" si="0"/>
        <v>67.118356976497978</v>
      </c>
    </row>
    <row r="22" spans="1:9">
      <c r="A22" s="33" t="s">
        <v>56</v>
      </c>
      <c r="B22" s="24" t="s">
        <v>21</v>
      </c>
      <c r="C22" s="64">
        <v>26.9</v>
      </c>
      <c r="D22" s="12">
        <v>97</v>
      </c>
      <c r="E22" s="11">
        <v>101.3</v>
      </c>
      <c r="F22" s="38">
        <v>104.43</v>
      </c>
      <c r="G22" s="44">
        <f t="shared" si="0"/>
        <v>376.57992565055764</v>
      </c>
    </row>
    <row r="23" spans="1:9">
      <c r="A23" s="33" t="s">
        <v>57</v>
      </c>
      <c r="B23" s="25" t="s">
        <v>33</v>
      </c>
      <c r="C23" s="67">
        <f>C24+C25+C28</f>
        <v>85450.900000000009</v>
      </c>
      <c r="D23" s="15">
        <f>D24+D25+D26+D27+D28</f>
        <v>159240.07399999999</v>
      </c>
      <c r="E23" s="15">
        <f>E24+E25+E26+E27+E28</f>
        <v>77903.226999999999</v>
      </c>
      <c r="F23" s="37">
        <f t="shared" ref="F23" si="1">E23/D23*100</f>
        <v>48.921873146077537</v>
      </c>
      <c r="G23" s="44">
        <f t="shared" si="0"/>
        <v>91.167239900340419</v>
      </c>
      <c r="H23" s="8"/>
    </row>
    <row r="24" spans="1:9" ht="24" customHeight="1">
      <c r="A24" s="33"/>
      <c r="B24" s="24" t="s">
        <v>22</v>
      </c>
      <c r="C24" s="64">
        <v>5865.5</v>
      </c>
      <c r="D24" s="12">
        <v>441.774</v>
      </c>
      <c r="E24" s="11">
        <v>362.22699999999998</v>
      </c>
      <c r="F24" s="38">
        <v>81.98</v>
      </c>
      <c r="G24" s="44">
        <f t="shared" si="0"/>
        <v>6.1755519563549566</v>
      </c>
    </row>
    <row r="25" spans="1:9" ht="23.25" customHeight="1">
      <c r="A25" s="33"/>
      <c r="B25" s="26" t="s">
        <v>44</v>
      </c>
      <c r="C25" s="68">
        <v>81546.8</v>
      </c>
      <c r="D25" s="12">
        <v>159181.79999999999</v>
      </c>
      <c r="E25" s="11">
        <v>77924.5</v>
      </c>
      <c r="F25" s="38">
        <v>48.95</v>
      </c>
      <c r="G25" s="44">
        <f t="shared" si="0"/>
        <v>95.558010860021483</v>
      </c>
    </row>
    <row r="26" spans="1:9" ht="16.5" hidden="1" customHeight="1">
      <c r="A26" s="33"/>
      <c r="B26" s="27" t="s">
        <v>41</v>
      </c>
      <c r="C26" s="68"/>
      <c r="D26" s="12"/>
      <c r="E26" s="11"/>
      <c r="F26" s="38"/>
      <c r="G26" s="44" t="e">
        <f t="shared" si="0"/>
        <v>#DIV/0!</v>
      </c>
    </row>
    <row r="27" spans="1:9" ht="0.75" customHeight="1">
      <c r="A27" s="33"/>
      <c r="B27" s="24" t="s">
        <v>30</v>
      </c>
      <c r="C27" s="64"/>
      <c r="D27" s="12"/>
      <c r="E27" s="11"/>
      <c r="F27" s="38"/>
      <c r="G27" s="44" t="e">
        <f t="shared" si="0"/>
        <v>#DIV/0!</v>
      </c>
    </row>
    <row r="28" spans="1:9" ht="27" customHeight="1">
      <c r="A28" s="33"/>
      <c r="B28" s="24" t="s">
        <v>31</v>
      </c>
      <c r="C28" s="64">
        <v>-1961.4</v>
      </c>
      <c r="D28" s="12">
        <v>-383.5</v>
      </c>
      <c r="E28" s="11">
        <v>-383.5</v>
      </c>
      <c r="F28" s="38">
        <v>100</v>
      </c>
      <c r="G28" s="44">
        <f t="shared" si="0"/>
        <v>19.552360558784539</v>
      </c>
    </row>
    <row r="29" spans="1:9">
      <c r="A29" s="33"/>
      <c r="B29" s="28" t="s">
        <v>34</v>
      </c>
      <c r="C29" s="45">
        <f>C8+C23</f>
        <v>98601.3</v>
      </c>
      <c r="D29" s="15">
        <v>193113</v>
      </c>
      <c r="E29" s="15">
        <v>96820.9</v>
      </c>
      <c r="F29" s="39">
        <v>50.13</v>
      </c>
      <c r="G29" s="44">
        <f t="shared" si="0"/>
        <v>98.194344293635055</v>
      </c>
      <c r="H29" s="14"/>
      <c r="I29" s="1"/>
    </row>
    <row r="30" spans="1:9">
      <c r="A30" s="33"/>
      <c r="B30" s="73" t="s">
        <v>1</v>
      </c>
      <c r="C30" s="73"/>
      <c r="D30" s="73"/>
      <c r="E30" s="73"/>
      <c r="F30" s="73"/>
      <c r="G30" s="33"/>
      <c r="H30" s="1"/>
      <c r="I30" s="1"/>
    </row>
    <row r="31" spans="1:9">
      <c r="A31" s="47" t="s">
        <v>59</v>
      </c>
      <c r="B31" s="25" t="s">
        <v>0</v>
      </c>
      <c r="C31" s="54">
        <f>SUM(C32:C36)</f>
        <v>9626</v>
      </c>
      <c r="D31" s="16">
        <f>SUM(D32:D36)</f>
        <v>18769.7</v>
      </c>
      <c r="E31" s="16">
        <f>SUM(E32:E36)</f>
        <v>9596.4</v>
      </c>
      <c r="F31" s="39">
        <f t="shared" ref="F31:F66" si="2">E31/D31*100</f>
        <v>51.127082478675732</v>
      </c>
      <c r="G31" s="56">
        <f>E31/C31*100</f>
        <v>99.692499480573431</v>
      </c>
      <c r="H31" s="1"/>
      <c r="I31" s="1"/>
    </row>
    <row r="32" spans="1:9" ht="33.75">
      <c r="A32" s="46" t="s">
        <v>60</v>
      </c>
      <c r="B32" s="30" t="s">
        <v>65</v>
      </c>
      <c r="C32" s="52">
        <v>446.9</v>
      </c>
      <c r="D32" s="17">
        <v>992.1</v>
      </c>
      <c r="E32" s="18">
        <v>415.8</v>
      </c>
      <c r="F32" s="51">
        <f t="shared" si="2"/>
        <v>41.911097671605688</v>
      </c>
      <c r="G32" s="57">
        <f t="shared" ref="G32:G66" si="3">E32/C32*100</f>
        <v>93.04094875811144</v>
      </c>
      <c r="H32" s="1"/>
      <c r="I32" s="1"/>
    </row>
    <row r="33" spans="1:9" ht="33.75">
      <c r="A33" s="46" t="s">
        <v>61</v>
      </c>
      <c r="B33" s="30" t="s">
        <v>66</v>
      </c>
      <c r="C33" s="52">
        <v>5997.5</v>
      </c>
      <c r="D33" s="17">
        <v>11925.7</v>
      </c>
      <c r="E33" s="18">
        <v>6126.3</v>
      </c>
      <c r="F33" s="51">
        <f t="shared" si="2"/>
        <v>51.370569442464586</v>
      </c>
      <c r="G33" s="57">
        <f t="shared" si="3"/>
        <v>102.14756148395165</v>
      </c>
      <c r="H33" s="1"/>
      <c r="I33" s="1"/>
    </row>
    <row r="34" spans="1:9" ht="22.5">
      <c r="A34" s="46" t="s">
        <v>62</v>
      </c>
      <c r="B34" s="30" t="s">
        <v>67</v>
      </c>
      <c r="C34" s="52">
        <v>1960.4</v>
      </c>
      <c r="D34" s="17">
        <v>3998.2</v>
      </c>
      <c r="E34" s="18">
        <v>2048.6999999999998</v>
      </c>
      <c r="F34" s="51">
        <f t="shared" si="2"/>
        <v>51.240558251213045</v>
      </c>
      <c r="G34" s="57">
        <f t="shared" si="3"/>
        <v>104.50418281983266</v>
      </c>
      <c r="H34" s="1"/>
      <c r="I34" s="1"/>
    </row>
    <row r="35" spans="1:9">
      <c r="A35" s="46" t="s">
        <v>63</v>
      </c>
      <c r="B35" s="30" t="s">
        <v>68</v>
      </c>
      <c r="C35" s="52"/>
      <c r="D35" s="17">
        <v>10</v>
      </c>
      <c r="E35" s="18">
        <v>0</v>
      </c>
      <c r="F35" s="51">
        <f t="shared" si="2"/>
        <v>0</v>
      </c>
      <c r="G35" s="57"/>
      <c r="H35" s="1"/>
      <c r="I35" s="1"/>
    </row>
    <row r="36" spans="1:9">
      <c r="A36" s="46" t="s">
        <v>64</v>
      </c>
      <c r="B36" s="30" t="s">
        <v>69</v>
      </c>
      <c r="C36" s="52">
        <v>1221.2</v>
      </c>
      <c r="D36" s="17">
        <v>1843.7</v>
      </c>
      <c r="E36" s="18">
        <v>1005.6</v>
      </c>
      <c r="F36" s="51">
        <f t="shared" si="2"/>
        <v>54.542496067689974</v>
      </c>
      <c r="G36" s="57">
        <f t="shared" si="3"/>
        <v>82.345234195872905</v>
      </c>
      <c r="H36" s="1"/>
      <c r="I36" s="1"/>
    </row>
    <row r="37" spans="1:9" ht="12" customHeight="1">
      <c r="A37" s="47" t="s">
        <v>71</v>
      </c>
      <c r="B37" s="25" t="s">
        <v>26</v>
      </c>
      <c r="C37" s="54">
        <f>C38</f>
        <v>478.8</v>
      </c>
      <c r="D37" s="16">
        <f>D38</f>
        <v>1183.4000000000001</v>
      </c>
      <c r="E37" s="16">
        <f>E38</f>
        <v>478.2</v>
      </c>
      <c r="F37" s="39">
        <f t="shared" si="2"/>
        <v>40.408991042758153</v>
      </c>
      <c r="G37" s="56">
        <f t="shared" si="3"/>
        <v>99.87468671679197</v>
      </c>
      <c r="H37" s="1"/>
      <c r="I37" s="1"/>
    </row>
    <row r="38" spans="1:9" ht="33.75">
      <c r="A38" s="48" t="s">
        <v>73</v>
      </c>
      <c r="B38" s="30" t="s">
        <v>70</v>
      </c>
      <c r="C38" s="52">
        <v>478.8</v>
      </c>
      <c r="D38" s="18">
        <v>1183.4000000000001</v>
      </c>
      <c r="E38" s="18">
        <v>478.2</v>
      </c>
      <c r="F38" s="40">
        <f t="shared" si="2"/>
        <v>40.408991042758153</v>
      </c>
      <c r="G38" s="57">
        <f t="shared" si="3"/>
        <v>99.87468671679197</v>
      </c>
      <c r="H38" s="1"/>
      <c r="I38" s="1"/>
    </row>
    <row r="39" spans="1:9">
      <c r="A39" s="47" t="s">
        <v>72</v>
      </c>
      <c r="B39" s="25" t="s">
        <v>5</v>
      </c>
      <c r="C39" s="54">
        <f>SUM(C40:C42)</f>
        <v>12.3</v>
      </c>
      <c r="D39" s="16">
        <f>SUM(D40:D42)</f>
        <v>10750.7</v>
      </c>
      <c r="E39" s="16">
        <f>SUM(E40:E42)</f>
        <v>286.2</v>
      </c>
      <c r="F39" s="39">
        <f t="shared" si="2"/>
        <v>2.6621522319476867</v>
      </c>
      <c r="G39" s="56">
        <f t="shared" si="3"/>
        <v>2326.8292682926826</v>
      </c>
      <c r="H39" s="1"/>
      <c r="I39" s="1"/>
    </row>
    <row r="40" spans="1:9">
      <c r="A40" s="46" t="s">
        <v>74</v>
      </c>
      <c r="B40" s="30" t="s">
        <v>100</v>
      </c>
      <c r="C40" s="52"/>
      <c r="D40" s="18">
        <v>697.5</v>
      </c>
      <c r="E40" s="19">
        <v>0</v>
      </c>
      <c r="F40" s="51">
        <f t="shared" si="2"/>
        <v>0</v>
      </c>
      <c r="G40" s="56"/>
      <c r="H40" s="1"/>
      <c r="I40" s="1"/>
    </row>
    <row r="41" spans="1:9">
      <c r="A41" s="46" t="s">
        <v>75</v>
      </c>
      <c r="B41" s="30" t="s">
        <v>101</v>
      </c>
      <c r="C41" s="52"/>
      <c r="D41" s="18">
        <v>9986.2000000000007</v>
      </c>
      <c r="E41" s="19">
        <v>248.1</v>
      </c>
      <c r="F41" s="51">
        <f t="shared" si="2"/>
        <v>2.4844285113456568</v>
      </c>
      <c r="G41" s="56"/>
      <c r="H41" s="1"/>
      <c r="I41" s="1"/>
    </row>
    <row r="42" spans="1:9">
      <c r="A42" s="46" t="s">
        <v>76</v>
      </c>
      <c r="B42" s="30" t="s">
        <v>102</v>
      </c>
      <c r="C42" s="52">
        <v>12.3</v>
      </c>
      <c r="D42" s="18">
        <v>67</v>
      </c>
      <c r="E42" s="19">
        <v>38.1</v>
      </c>
      <c r="F42" s="51">
        <f t="shared" si="2"/>
        <v>56.865671641791046</v>
      </c>
      <c r="G42" s="57">
        <f t="shared" si="3"/>
        <v>309.7560975609756</v>
      </c>
      <c r="H42" s="1"/>
      <c r="I42" s="1"/>
    </row>
    <row r="43" spans="1:9">
      <c r="A43" s="47" t="s">
        <v>77</v>
      </c>
      <c r="B43" s="25" t="s">
        <v>7</v>
      </c>
      <c r="C43" s="54">
        <f>C44</f>
        <v>310</v>
      </c>
      <c r="D43" s="16">
        <f>D44</f>
        <v>58</v>
      </c>
      <c r="E43" s="16">
        <f>E44</f>
        <v>22</v>
      </c>
      <c r="F43" s="39">
        <f t="shared" si="2"/>
        <v>37.931034482758619</v>
      </c>
      <c r="G43" s="56">
        <f t="shared" si="3"/>
        <v>7.096774193548387</v>
      </c>
      <c r="H43" s="1"/>
      <c r="I43" s="1"/>
    </row>
    <row r="44" spans="1:9">
      <c r="A44" s="46" t="s">
        <v>78</v>
      </c>
      <c r="B44" s="49" t="s">
        <v>103</v>
      </c>
      <c r="C44" s="52">
        <v>310</v>
      </c>
      <c r="D44" s="18">
        <v>58</v>
      </c>
      <c r="E44" s="19">
        <v>22</v>
      </c>
      <c r="F44" s="40">
        <f t="shared" si="2"/>
        <v>37.931034482758619</v>
      </c>
      <c r="G44" s="57">
        <f t="shared" si="3"/>
        <v>7.096774193548387</v>
      </c>
      <c r="H44" s="1"/>
      <c r="I44" s="1"/>
    </row>
    <row r="45" spans="1:9">
      <c r="A45" s="47" t="s">
        <v>79</v>
      </c>
      <c r="B45" s="25" t="s">
        <v>23</v>
      </c>
      <c r="C45" s="54">
        <f>SUM(C46:C49)</f>
        <v>77062.600000000006</v>
      </c>
      <c r="D45" s="16">
        <f>SUM(D46:D49)</f>
        <v>140865.70000000001</v>
      </c>
      <c r="E45" s="16">
        <f>SUM(E46:E49)</f>
        <v>72872.899999999994</v>
      </c>
      <c r="F45" s="39">
        <f t="shared" si="2"/>
        <v>51.732181787333595</v>
      </c>
      <c r="G45" s="56">
        <f t="shared" si="3"/>
        <v>94.563251175018735</v>
      </c>
      <c r="H45" s="1"/>
      <c r="I45" s="1"/>
    </row>
    <row r="46" spans="1:9">
      <c r="A46" s="48" t="s">
        <v>80</v>
      </c>
      <c r="B46" s="49" t="s">
        <v>104</v>
      </c>
      <c r="C46" s="52">
        <v>14475.6</v>
      </c>
      <c r="D46" s="19">
        <v>29106.6</v>
      </c>
      <c r="E46" s="18">
        <v>11859.1</v>
      </c>
      <c r="F46" s="40">
        <f t="shared" si="2"/>
        <v>40.743680127531221</v>
      </c>
      <c r="G46" s="57">
        <f t="shared" si="3"/>
        <v>81.924756141368931</v>
      </c>
      <c r="H46" s="1"/>
      <c r="I46" s="1"/>
    </row>
    <row r="47" spans="1:9">
      <c r="A47" s="48" t="s">
        <v>81</v>
      </c>
      <c r="B47" s="49" t="s">
        <v>105</v>
      </c>
      <c r="C47" s="52">
        <v>59719.8</v>
      </c>
      <c r="D47" s="19">
        <v>105088.5</v>
      </c>
      <c r="E47" s="18">
        <v>58191.199999999997</v>
      </c>
      <c r="F47" s="40">
        <f t="shared" si="2"/>
        <v>55.373518510588696</v>
      </c>
      <c r="G47" s="57">
        <f t="shared" si="3"/>
        <v>97.440379907501352</v>
      </c>
      <c r="H47" s="1"/>
      <c r="I47" s="1"/>
    </row>
    <row r="48" spans="1:9">
      <c r="A48" s="48" t="s">
        <v>82</v>
      </c>
      <c r="B48" s="49" t="s">
        <v>106</v>
      </c>
      <c r="C48" s="52"/>
      <c r="D48" s="19">
        <v>612.1</v>
      </c>
      <c r="E48" s="18">
        <v>15.4</v>
      </c>
      <c r="F48" s="40">
        <f t="shared" si="2"/>
        <v>2.5159287698088546</v>
      </c>
      <c r="G48" s="57"/>
      <c r="H48" s="1"/>
      <c r="I48" s="1"/>
    </row>
    <row r="49" spans="1:9">
      <c r="A49" s="48" t="s">
        <v>83</v>
      </c>
      <c r="B49" s="49" t="s">
        <v>107</v>
      </c>
      <c r="C49" s="52">
        <v>2867.2</v>
      </c>
      <c r="D49" s="19">
        <v>6058.5</v>
      </c>
      <c r="E49" s="18">
        <v>2807.2</v>
      </c>
      <c r="F49" s="40">
        <f t="shared" si="2"/>
        <v>46.334901378228935</v>
      </c>
      <c r="G49" s="57">
        <f t="shared" si="3"/>
        <v>97.907366071428569</v>
      </c>
      <c r="H49" s="1"/>
      <c r="I49" s="1"/>
    </row>
    <row r="50" spans="1:9">
      <c r="A50" s="47" t="s">
        <v>84</v>
      </c>
      <c r="B50" s="25" t="s">
        <v>35</v>
      </c>
      <c r="C50" s="54">
        <f>SUM(C51:C52)</f>
        <v>11828.3</v>
      </c>
      <c r="D50" s="16">
        <f>SUM(D51:D52)</f>
        <v>20625.8</v>
      </c>
      <c r="E50" s="16">
        <f>SUM(E51:E52)</f>
        <v>11503.4</v>
      </c>
      <c r="F50" s="39">
        <f t="shared" si="2"/>
        <v>55.771897332467105</v>
      </c>
      <c r="G50" s="56">
        <f t="shared" si="3"/>
        <v>97.253197839080855</v>
      </c>
      <c r="H50" s="1"/>
      <c r="I50" s="1"/>
    </row>
    <row r="51" spans="1:9">
      <c r="A51" s="48" t="s">
        <v>85</v>
      </c>
      <c r="B51" s="30" t="s">
        <v>108</v>
      </c>
      <c r="C51" s="52">
        <v>11117</v>
      </c>
      <c r="D51" s="18">
        <v>19007.5</v>
      </c>
      <c r="E51" s="18">
        <v>10792</v>
      </c>
      <c r="F51" s="40">
        <f t="shared" si="2"/>
        <v>56.777587794291726</v>
      </c>
      <c r="G51" s="57">
        <f t="shared" si="3"/>
        <v>97.076549428802736</v>
      </c>
      <c r="H51" s="1"/>
      <c r="I51" s="1"/>
    </row>
    <row r="52" spans="1:9">
      <c r="A52" s="48" t="s">
        <v>86</v>
      </c>
      <c r="B52" s="30" t="s">
        <v>109</v>
      </c>
      <c r="C52" s="52">
        <v>711.3</v>
      </c>
      <c r="D52" s="18">
        <v>1618.3</v>
      </c>
      <c r="E52" s="18">
        <v>711.4</v>
      </c>
      <c r="F52" s="40">
        <f t="shared" si="2"/>
        <v>43.959710807637641</v>
      </c>
      <c r="G52" s="57">
        <f t="shared" si="3"/>
        <v>100.01405876564039</v>
      </c>
      <c r="H52" s="1"/>
      <c r="I52" s="1"/>
    </row>
    <row r="53" spans="1:9">
      <c r="A53" s="47" t="s">
        <v>87</v>
      </c>
      <c r="B53" s="25" t="s">
        <v>24</v>
      </c>
      <c r="C53" s="54">
        <f>SUM(C54:C56)</f>
        <v>1353.8999999999999</v>
      </c>
      <c r="D53" s="16">
        <f>SUM(D54:D56)</f>
        <v>3316.3999999999996</v>
      </c>
      <c r="E53" s="16">
        <f>SUM(E54:E56)</f>
        <v>1543.6</v>
      </c>
      <c r="F53" s="39">
        <f t="shared" si="2"/>
        <v>46.544445784585697</v>
      </c>
      <c r="G53" s="56">
        <f t="shared" si="3"/>
        <v>114.01137454760321</v>
      </c>
      <c r="H53" s="1"/>
      <c r="I53" s="1"/>
    </row>
    <row r="54" spans="1:9">
      <c r="A54" s="48" t="s">
        <v>88</v>
      </c>
      <c r="B54" s="30" t="s">
        <v>110</v>
      </c>
      <c r="C54" s="52">
        <v>75.599999999999994</v>
      </c>
      <c r="D54" s="18">
        <v>108.7</v>
      </c>
      <c r="E54" s="18">
        <v>60.8</v>
      </c>
      <c r="F54" s="40">
        <f t="shared" si="2"/>
        <v>55.933762649494014</v>
      </c>
      <c r="G54" s="57">
        <f t="shared" si="3"/>
        <v>80.423280423280431</v>
      </c>
      <c r="H54" s="1"/>
      <c r="I54" s="1"/>
    </row>
    <row r="55" spans="1:9">
      <c r="A55" s="48" t="s">
        <v>89</v>
      </c>
      <c r="B55" s="30" t="s">
        <v>111</v>
      </c>
      <c r="C55" s="52">
        <v>1051.5999999999999</v>
      </c>
      <c r="D55" s="18">
        <v>2495</v>
      </c>
      <c r="E55" s="18">
        <v>1195.7</v>
      </c>
      <c r="F55" s="40">
        <f t="shared" si="2"/>
        <v>47.923847695390783</v>
      </c>
      <c r="G55" s="57">
        <f t="shared" si="3"/>
        <v>113.70292887029289</v>
      </c>
      <c r="H55" s="1"/>
      <c r="I55" s="1"/>
    </row>
    <row r="56" spans="1:9">
      <c r="A56" s="48" t="s">
        <v>90</v>
      </c>
      <c r="B56" s="30" t="s">
        <v>112</v>
      </c>
      <c r="C56" s="52">
        <v>226.7</v>
      </c>
      <c r="D56" s="18">
        <v>712.7</v>
      </c>
      <c r="E56" s="18">
        <v>287.10000000000002</v>
      </c>
      <c r="F56" s="40">
        <f t="shared" si="2"/>
        <v>40.283429212852532</v>
      </c>
      <c r="G56" s="57">
        <f t="shared" si="3"/>
        <v>126.6431407146008</v>
      </c>
      <c r="H56" s="1"/>
      <c r="I56" s="1"/>
    </row>
    <row r="57" spans="1:9">
      <c r="A57" s="47" t="s">
        <v>91</v>
      </c>
      <c r="B57" s="25" t="s">
        <v>36</v>
      </c>
      <c r="C57" s="54">
        <f>C58</f>
        <v>31</v>
      </c>
      <c r="D57" s="16">
        <f>D58</f>
        <v>130</v>
      </c>
      <c r="E57" s="16">
        <f>E58</f>
        <v>76.2</v>
      </c>
      <c r="F57" s="39">
        <f t="shared" si="2"/>
        <v>58.615384615384613</v>
      </c>
      <c r="G57" s="56">
        <f t="shared" si="3"/>
        <v>245.80645161290323</v>
      </c>
      <c r="H57" s="1"/>
      <c r="I57" s="1"/>
    </row>
    <row r="58" spans="1:9">
      <c r="A58" s="48" t="s">
        <v>92</v>
      </c>
      <c r="B58" s="49" t="s">
        <v>113</v>
      </c>
      <c r="C58" s="52">
        <v>31</v>
      </c>
      <c r="D58" s="18">
        <v>130</v>
      </c>
      <c r="E58" s="18">
        <v>76.2</v>
      </c>
      <c r="F58" s="40">
        <f t="shared" si="2"/>
        <v>58.615384615384613</v>
      </c>
      <c r="G58" s="57">
        <f t="shared" si="3"/>
        <v>245.80645161290323</v>
      </c>
      <c r="H58" s="1"/>
      <c r="I58" s="1"/>
    </row>
    <row r="59" spans="1:9">
      <c r="A59" s="47" t="s">
        <v>93</v>
      </c>
      <c r="B59" s="25" t="s">
        <v>37</v>
      </c>
      <c r="C59" s="54">
        <f>C60</f>
        <v>25</v>
      </c>
      <c r="D59" s="16">
        <f>D60</f>
        <v>139.9</v>
      </c>
      <c r="E59" s="16">
        <f>E60</f>
        <v>139.9</v>
      </c>
      <c r="F59" s="39">
        <f t="shared" si="2"/>
        <v>100</v>
      </c>
      <c r="G59" s="56">
        <f t="shared" si="3"/>
        <v>559.6</v>
      </c>
      <c r="H59" s="1"/>
      <c r="I59" s="1"/>
    </row>
    <row r="60" spans="1:9">
      <c r="A60" s="48" t="s">
        <v>94</v>
      </c>
      <c r="B60" s="49" t="s">
        <v>114</v>
      </c>
      <c r="C60" s="52">
        <v>25</v>
      </c>
      <c r="D60" s="18">
        <v>139.9</v>
      </c>
      <c r="E60" s="18">
        <v>139.9</v>
      </c>
      <c r="F60" s="40">
        <f t="shared" si="2"/>
        <v>100</v>
      </c>
      <c r="G60" s="57">
        <f t="shared" si="3"/>
        <v>559.6</v>
      </c>
      <c r="H60" s="1"/>
      <c r="I60" s="1"/>
    </row>
    <row r="61" spans="1:9">
      <c r="A61" s="47" t="s">
        <v>95</v>
      </c>
      <c r="B61" s="25" t="s">
        <v>38</v>
      </c>
      <c r="C61" s="54">
        <f>C62</f>
        <v>6.1</v>
      </c>
      <c r="D61" s="16">
        <f>D62</f>
        <v>11.5</v>
      </c>
      <c r="E61" s="16">
        <f>E62</f>
        <v>0</v>
      </c>
      <c r="F61" s="39">
        <f t="shared" si="2"/>
        <v>0</v>
      </c>
      <c r="G61" s="56">
        <f t="shared" si="3"/>
        <v>0</v>
      </c>
      <c r="H61" s="1"/>
      <c r="I61" s="1"/>
    </row>
    <row r="62" spans="1:9" ht="22.5">
      <c r="A62" s="48" t="s">
        <v>96</v>
      </c>
      <c r="B62" s="49" t="s">
        <v>115</v>
      </c>
      <c r="C62" s="52">
        <v>6.1</v>
      </c>
      <c r="D62" s="18">
        <v>11.5</v>
      </c>
      <c r="E62" s="18">
        <v>0</v>
      </c>
      <c r="F62" s="40">
        <f t="shared" si="2"/>
        <v>0</v>
      </c>
      <c r="G62" s="56">
        <f t="shared" si="3"/>
        <v>0</v>
      </c>
      <c r="H62" s="1"/>
      <c r="I62" s="1"/>
    </row>
    <row r="63" spans="1:9" ht="22.5">
      <c r="A63" s="47" t="s">
        <v>97</v>
      </c>
      <c r="B63" s="25" t="s">
        <v>39</v>
      </c>
      <c r="C63" s="54">
        <f>C64</f>
        <v>377.9</v>
      </c>
      <c r="D63" s="16">
        <f>SUM(D64:D65)</f>
        <v>1012.6999999999999</v>
      </c>
      <c r="E63" s="16">
        <f>SUM(E64:E65)</f>
        <v>374.9</v>
      </c>
      <c r="F63" s="39">
        <f t="shared" si="2"/>
        <v>37.019847931272835</v>
      </c>
      <c r="G63" s="56">
        <f t="shared" si="3"/>
        <v>99.206139190261979</v>
      </c>
      <c r="H63" s="1"/>
      <c r="I63" s="1"/>
    </row>
    <row r="64" spans="1:9" ht="22.5">
      <c r="A64" s="48" t="s">
        <v>98</v>
      </c>
      <c r="B64" s="50" t="s">
        <v>116</v>
      </c>
      <c r="C64" s="53">
        <v>377.9</v>
      </c>
      <c r="D64" s="18">
        <v>784.8</v>
      </c>
      <c r="E64" s="18">
        <v>374.9</v>
      </c>
      <c r="F64" s="40">
        <f t="shared" si="2"/>
        <v>47.770132517838945</v>
      </c>
      <c r="G64" s="57">
        <f t="shared" si="3"/>
        <v>99.206139190261979</v>
      </c>
      <c r="H64" s="1"/>
      <c r="I64" s="1"/>
    </row>
    <row r="65" spans="1:9" ht="33.75">
      <c r="A65" s="48" t="s">
        <v>99</v>
      </c>
      <c r="B65" s="50" t="s">
        <v>117</v>
      </c>
      <c r="C65" s="53"/>
      <c r="D65" s="18">
        <v>227.9</v>
      </c>
      <c r="E65" s="18">
        <v>0</v>
      </c>
      <c r="F65" s="40">
        <f t="shared" si="2"/>
        <v>0</v>
      </c>
      <c r="G65" s="56"/>
      <c r="H65" s="1"/>
      <c r="I65" s="1"/>
    </row>
    <row r="66" spans="1:9">
      <c r="A66" s="33"/>
      <c r="B66" s="28" t="s">
        <v>34</v>
      </c>
      <c r="C66" s="55">
        <f>C31+C37+C39+C43+C45+C50+C53+C57+C59+C61+C63</f>
        <v>101111.90000000001</v>
      </c>
      <c r="D66" s="16">
        <f>D31+D37+D39+D43+D45+D50+D53+D57+D59+D61+D63</f>
        <v>196863.8</v>
      </c>
      <c r="E66" s="16">
        <f>E31+E37+E39+E43+E45+E50+E53+E57+E59+E63</f>
        <v>96893.699999999983</v>
      </c>
      <c r="F66" s="39">
        <f t="shared" si="2"/>
        <v>49.218647613222942</v>
      </c>
      <c r="G66" s="56">
        <f t="shared" si="3"/>
        <v>95.828186395468762</v>
      </c>
      <c r="H66" s="14"/>
      <c r="I66" s="1"/>
    </row>
    <row r="67" spans="1:9">
      <c r="A67" s="33"/>
      <c r="B67" s="25" t="s">
        <v>27</v>
      </c>
      <c r="C67" s="63">
        <f>C29-C66</f>
        <v>-2510.6000000000058</v>
      </c>
      <c r="D67" s="16">
        <f>D29-D66</f>
        <v>-3750.7999999999884</v>
      </c>
      <c r="E67" s="16">
        <f>E29-E66</f>
        <v>-72.799999999988358</v>
      </c>
      <c r="F67" s="40"/>
      <c r="G67" s="42"/>
      <c r="H67" s="13"/>
      <c r="I67" s="4"/>
    </row>
    <row r="68" spans="1:9">
      <c r="A68" s="33"/>
      <c r="B68" s="74" t="s">
        <v>40</v>
      </c>
      <c r="C68" s="74"/>
      <c r="D68" s="74"/>
      <c r="E68" s="74"/>
      <c r="F68" s="74"/>
      <c r="G68" s="33"/>
    </row>
    <row r="69" spans="1:9" s="5" customFormat="1">
      <c r="A69" s="35"/>
      <c r="B69" s="29" t="s">
        <v>28</v>
      </c>
      <c r="C69" s="29"/>
      <c r="D69" s="18"/>
      <c r="E69" s="18"/>
      <c r="F69" s="40"/>
      <c r="G69" s="35"/>
    </row>
    <row r="70" spans="1:9" ht="25.5" customHeight="1">
      <c r="A70" s="33"/>
      <c r="B70" s="30" t="s">
        <v>29</v>
      </c>
      <c r="C70" s="30"/>
      <c r="D70" s="18"/>
      <c r="E70" s="18"/>
      <c r="F70" s="40"/>
      <c r="G70" s="33"/>
    </row>
    <row r="71" spans="1:9" s="5" customFormat="1" ht="15.75" customHeight="1">
      <c r="A71" s="35"/>
      <c r="B71" s="29" t="s">
        <v>2</v>
      </c>
      <c r="C71" s="29"/>
      <c r="D71" s="18"/>
      <c r="E71" s="18"/>
      <c r="F71" s="40"/>
      <c r="G71" s="35"/>
    </row>
    <row r="72" spans="1:9" s="5" customFormat="1" ht="15.75" customHeight="1">
      <c r="A72" s="35"/>
      <c r="B72" s="29" t="s">
        <v>3</v>
      </c>
      <c r="C72" s="64">
        <v>2510.6</v>
      </c>
      <c r="D72" s="17">
        <v>3750.7</v>
      </c>
      <c r="E72" s="18">
        <v>184.7</v>
      </c>
      <c r="F72" s="40"/>
      <c r="G72" s="35"/>
    </row>
    <row r="73" spans="1:9" ht="12" thickBot="1">
      <c r="A73" s="62"/>
      <c r="B73" s="31" t="s">
        <v>34</v>
      </c>
      <c r="C73" s="65">
        <v>2510.6</v>
      </c>
      <c r="D73" s="20">
        <f>SUM(D69:D72)</f>
        <v>3750.7</v>
      </c>
      <c r="E73" s="20">
        <f>SUM(E69:E72)</f>
        <v>184.7</v>
      </c>
      <c r="F73" s="41"/>
      <c r="G73" s="33"/>
    </row>
    <row r="74" spans="1:9">
      <c r="G74" s="69"/>
    </row>
  </sheetData>
  <mergeCells count="4">
    <mergeCell ref="B1:F3"/>
    <mergeCell ref="B7:F7"/>
    <mergeCell ref="B30:F30"/>
    <mergeCell ref="B68:F68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2016-09-20T07:49:40Z</cp:lastPrinted>
  <dcterms:created xsi:type="dcterms:W3CDTF">2009-04-17T07:03:32Z</dcterms:created>
  <dcterms:modified xsi:type="dcterms:W3CDTF">2017-05-23T12:57:09Z</dcterms:modified>
</cp:coreProperties>
</file>